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5" i="1" l="1"/>
  <c r="C105" i="1"/>
  <c r="D82" i="1"/>
  <c r="F108" i="1"/>
  <c r="F109" i="1"/>
  <c r="E108" i="1"/>
  <c r="E109" i="1"/>
  <c r="C46" i="1"/>
  <c r="D15" i="1"/>
  <c r="D46" i="1" l="1"/>
  <c r="E29" i="1" l="1"/>
  <c r="F29" i="1"/>
  <c r="D24" i="1"/>
  <c r="C24" i="1"/>
  <c r="F10" i="1"/>
  <c r="E10" i="1" l="1"/>
  <c r="E11" i="1"/>
  <c r="E12" i="1"/>
  <c r="E13" i="1"/>
  <c r="E14" i="1"/>
  <c r="E17" i="1"/>
  <c r="E18" i="1"/>
  <c r="E21" i="1"/>
  <c r="E22" i="1"/>
  <c r="E26" i="1"/>
  <c r="E27" i="1"/>
  <c r="E28" i="1"/>
  <c r="E30" i="1"/>
  <c r="E31" i="1"/>
  <c r="E32" i="1"/>
  <c r="E35" i="1"/>
  <c r="E36" i="1"/>
  <c r="E37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E65" i="1"/>
  <c r="E66" i="1"/>
  <c r="E67" i="1"/>
  <c r="E70" i="1"/>
  <c r="E73" i="1"/>
  <c r="E74" i="1"/>
  <c r="E75" i="1"/>
  <c r="E78" i="1"/>
  <c r="E79" i="1"/>
  <c r="E80" i="1"/>
  <c r="E81" i="1"/>
  <c r="E84" i="1"/>
  <c r="E85" i="1"/>
  <c r="E86" i="1"/>
  <c r="E87" i="1"/>
  <c r="E90" i="1"/>
  <c r="E93" i="1"/>
  <c r="E94" i="1"/>
  <c r="E95" i="1"/>
  <c r="E96" i="1"/>
  <c r="E97" i="1"/>
  <c r="E100" i="1"/>
  <c r="E101" i="1"/>
  <c r="E104" i="1"/>
  <c r="E107" i="1"/>
  <c r="E110" i="1"/>
  <c r="E111" i="1"/>
  <c r="E114" i="1"/>
  <c r="E115" i="1"/>
  <c r="E116" i="1"/>
  <c r="E119" i="1"/>
  <c r="E121" i="1"/>
  <c r="D33" i="1" l="1"/>
  <c r="D58" i="1" l="1"/>
  <c r="F90" i="1"/>
  <c r="D88" i="1"/>
  <c r="C88" i="1"/>
  <c r="E88" i="1" l="1"/>
  <c r="F88" i="1"/>
  <c r="D123" i="1"/>
  <c r="F104" i="1"/>
  <c r="D102" i="1"/>
  <c r="C102" i="1"/>
  <c r="E46" i="1" l="1"/>
  <c r="E105" i="1"/>
  <c r="E102" i="1"/>
  <c r="F102" i="1"/>
  <c r="D68" i="1" l="1"/>
  <c r="C123" i="1"/>
  <c r="F31" i="1" l="1"/>
  <c r="C58" i="1"/>
  <c r="E58" i="1" s="1"/>
  <c r="D9" i="1" l="1"/>
  <c r="D126" i="1" l="1"/>
  <c r="C126" i="1"/>
  <c r="D112" i="1" l="1"/>
  <c r="C112" i="1"/>
  <c r="F115" i="1"/>
  <c r="E112" i="1" l="1"/>
  <c r="D71" i="1"/>
  <c r="C71" i="1"/>
  <c r="F75" i="1"/>
  <c r="E71" i="1" l="1"/>
  <c r="K54" i="2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3" i="1"/>
  <c r="E33" i="1" s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8" i="1" l="1"/>
  <c r="D120" i="1" l="1"/>
  <c r="C38" i="1" l="1"/>
  <c r="E38" i="1" s="1"/>
  <c r="F46" i="1" l="1"/>
  <c r="F51" i="1"/>
  <c r="F63" i="1" l="1"/>
  <c r="E24" i="1"/>
  <c r="C23" i="1"/>
  <c r="C15" i="1" l="1"/>
  <c r="E15" i="1" s="1"/>
  <c r="D91" i="1" l="1"/>
  <c r="C120" i="1" l="1"/>
  <c r="C98" i="1"/>
  <c r="D98" i="1"/>
  <c r="E120" i="1" l="1"/>
  <c r="E98" i="1"/>
  <c r="F116" i="1"/>
  <c r="C91" i="1"/>
  <c r="E91" i="1" s="1"/>
  <c r="F95" i="1"/>
  <c r="D23" i="1" l="1"/>
  <c r="E23" i="1" s="1"/>
  <c r="D8" i="1" l="1"/>
  <c r="D7" i="1"/>
  <c r="F40" i="1"/>
  <c r="F50" i="1" l="1"/>
  <c r="C19" i="1" l="1"/>
  <c r="F21" i="1"/>
  <c r="F22" i="1"/>
  <c r="F18" i="1"/>
  <c r="F17" i="1"/>
  <c r="F27" i="1"/>
  <c r="F28" i="1"/>
  <c r="F30" i="1"/>
  <c r="F11" i="1"/>
  <c r="F12" i="1"/>
  <c r="F13" i="1"/>
  <c r="F14" i="1"/>
  <c r="F26" i="1"/>
  <c r="F32" i="1"/>
  <c r="F35" i="1"/>
  <c r="F42" i="1"/>
  <c r="F43" i="1"/>
  <c r="F44" i="1"/>
  <c r="F49" i="1"/>
  <c r="F60" i="1"/>
  <c r="F61" i="1"/>
  <c r="F62" i="1"/>
  <c r="F64" i="1"/>
  <c r="F67" i="1"/>
  <c r="C68" i="1"/>
  <c r="E68" i="1" s="1"/>
  <c r="F70" i="1"/>
  <c r="F73" i="1"/>
  <c r="F74" i="1"/>
  <c r="C76" i="1"/>
  <c r="E76" i="1" s="1"/>
  <c r="D76" i="1"/>
  <c r="F78" i="1"/>
  <c r="F79" i="1"/>
  <c r="F80" i="1"/>
  <c r="F81" i="1"/>
  <c r="C82" i="1"/>
  <c r="E82" i="1" s="1"/>
  <c r="F84" i="1"/>
  <c r="F85" i="1"/>
  <c r="F86" i="1"/>
  <c r="F87" i="1"/>
  <c r="F93" i="1"/>
  <c r="F94" i="1"/>
  <c r="F96" i="1"/>
  <c r="F97" i="1"/>
  <c r="F100" i="1"/>
  <c r="F101" i="1"/>
  <c r="F107" i="1"/>
  <c r="F110" i="1"/>
  <c r="F111" i="1"/>
  <c r="F114" i="1"/>
  <c r="C117" i="1"/>
  <c r="D117" i="1"/>
  <c r="F119" i="1"/>
  <c r="E117" i="1" l="1"/>
  <c r="C9" i="1"/>
  <c r="E9" i="1" s="1"/>
  <c r="E19" i="1"/>
  <c r="D57" i="1"/>
  <c r="D122" i="1" s="1"/>
  <c r="C57" i="1"/>
  <c r="D129" i="1"/>
  <c r="D132" i="1" s="1"/>
  <c r="F19" i="1"/>
  <c r="F15" i="1"/>
  <c r="F38" i="1"/>
  <c r="F68" i="1"/>
  <c r="F24" i="1"/>
  <c r="F91" i="1"/>
  <c r="F82" i="1"/>
  <c r="F112" i="1"/>
  <c r="F98" i="1"/>
  <c r="F71" i="1"/>
  <c r="F58" i="1"/>
  <c r="F33" i="1"/>
  <c r="F117" i="1"/>
  <c r="F105" i="1"/>
  <c r="F76" i="1"/>
  <c r="C8" i="1" l="1"/>
  <c r="F8" i="1" s="1"/>
  <c r="E57" i="1"/>
  <c r="C7" i="1"/>
  <c r="E7" i="1" s="1"/>
  <c r="C129" i="1"/>
  <c r="C132" i="1" s="1"/>
  <c r="F9" i="1"/>
  <c r="F57" i="1"/>
  <c r="F23" i="1"/>
  <c r="E8" i="1" l="1"/>
  <c r="F7" i="1"/>
  <c r="C122" i="1"/>
</calcChain>
</file>

<file path=xl/sharedStrings.xml><?xml version="1.0" encoding="utf-8"?>
<sst xmlns="http://schemas.openxmlformats.org/spreadsheetml/2006/main" count="368" uniqueCount="231">
  <si>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</si>
  <si>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</si>
  <si>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</si>
  <si>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</si>
  <si>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</si>
  <si>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</si>
  <si>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</si>
  <si>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</si>
  <si>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</si>
  <si>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</si>
  <si>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</si>
  <si>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</si>
  <si>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</si>
  <si>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</si>
  <si>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</si>
  <si>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</si>
  <si>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</si>
  <si>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</si>
  <si>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</si>
  <si>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</si>
  <si>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</si>
  <si>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</si>
  <si>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</si>
  <si>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</si>
  <si>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</si>
  <si>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</si>
  <si>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</si>
  <si>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</si>
  <si>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</si>
  <si>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</si>
  <si>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</si>
  <si>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</si>
  <si>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</si>
  <si>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</si>
  <si>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</si>
  <si>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</si>
  <si>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</si>
  <si>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</si>
  <si>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</si>
  <si>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</si>
  <si>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</si>
  <si>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</si>
  <si>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</si>
  <si>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</si>
  <si>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</si>
  <si>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</si>
  <si>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</si>
  <si>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</si>
  <si>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</si>
  <si>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</si>
  <si>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</si>
  <si>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</si>
  <si>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</si>
  <si>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</si>
  <si>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</si>
  <si>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</si>
  <si>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</si>
  <si>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</si>
  <si>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</si>
  <si>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</si>
  <si>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</si>
  <si>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</si>
  <si>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</si>
  <si>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</si>
  <si>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</si>
  <si>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</si>
  <si>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</si>
  <si>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</si>
  <si>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</si>
  <si>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</si>
  <si>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</si>
  <si>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</si>
  <si>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</si>
  <si>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</si>
  <si>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</si>
  <si>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</si>
  <si>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</si>
  <si>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</si>
  <si>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</si>
  <si>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</si>
  <si>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</si>
  <si>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</si>
  <si>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</si>
  <si>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</si>
  <si>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</si>
  <si>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</si>
  <si>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</si>
  <si>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</si>
  <si>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</si>
  <si>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</si>
  <si>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</si>
  <si>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</si>
  <si>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</si>
  <si>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</si>
  <si>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</si>
  <si>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</si>
  <si>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</si>
  <si>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</si>
  <si>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</si>
  <si>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</si>
  <si>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</si>
  <si>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</si>
  <si>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</si>
  <si>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</si>
  <si>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</si>
  <si>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</si>
  <si>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</si>
  <si>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</si>
  <si>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</si>
  <si>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</si>
  <si>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</si>
  <si>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</si>
  <si>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</si>
  <si>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</si>
  <si>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</si>
  <si>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</si>
  <si>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</si>
  <si>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</si>
  <si>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</si>
  <si>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</si>
  <si>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</si>
  <si>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</si>
  <si>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</si>
  <si>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</si>
  <si>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</si>
  <si>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</si>
  <si>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</si>
  <si>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</si>
  <si>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</si>
  <si>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</si>
  <si>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</si>
  <si>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</si>
  <si>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</si>
  <si>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</si>
  <si>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</si>
  <si>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</si>
  <si>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</si>
  <si>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</si>
  <si>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</si>
  <si>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</si>
  <si>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</si>
  <si>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</si>
  <si>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</si>
  <si>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</si>
  <si>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</si>
  <si>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</si>
  <si>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</si>
  <si>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</si>
  <si>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</si>
  <si>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</si>
  <si>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</si>
  <si>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</si>
  <si>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</si>
  <si>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</si>
  <si>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</si>
  <si>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</si>
  <si>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</si>
  <si>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</si>
  <si>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</si>
  <si>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</si>
  <si>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</si>
  <si>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</si>
  <si>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</si>
  <si>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</si>
  <si>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</si>
  <si>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</si>
  <si>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</si>
  <si>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</si>
  <si>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</si>
  <si>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</si>
  <si>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</si>
  <si>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</si>
  <si>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</si>
  <si>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</si>
  <si>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</si>
  <si>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</si>
  <si>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</si>
  <si>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</si>
  <si>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</si>
  <si>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</si>
  <si>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</si>
  <si>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</si>
  <si>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</si>
  <si>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</si>
  <si>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</si>
  <si>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</si>
  <si>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</si>
  <si>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</si>
  <si>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</si>
  <si>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</si>
  <si>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</si>
  <si>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</si>
  <si>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</si>
  <si>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</si>
  <si>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</si>
  <si>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</si>
  <si>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</si>
  <si>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</si>
  <si>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</si>
  <si>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</si>
  <si>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</si>
  <si>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</si>
  <si>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</si>
  <si>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</si>
  <si>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</si>
  <si>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</si>
  <si>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</si>
  <si>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</si>
  <si>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</si>
  <si>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</si>
  <si>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</si>
  <si>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</si>
  <si>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</si>
  <si>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</si>
  <si>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</si>
  <si>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</si>
  <si>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</si>
  <si>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</si>
  <si>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</si>
  <si>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</si>
  <si>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</si>
  <si>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</si>
  <si>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</si>
  <si>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11105075</t>
  </si>
  <si>
    <t>Доходы от сдачи в аренду имущества составляющего государственную казну 9за исключением земельных участков)</t>
  </si>
  <si>
    <t>Исполнитель: Малинина Светлана Сергеевна  8 (39160) 21-1-61</t>
  </si>
  <si>
    <t>Сведения об исполнении бюджета Северо-Енисейского района  
на 01.05.2021 года</t>
  </si>
  <si>
    <t>1002</t>
  </si>
  <si>
    <t>Социальное обслуживание населения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</si>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</sst>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2"/>
  <sheetViews>
    <sheetView tabSelected="1" zoomScaleNormal="100" workbookViewId="0">
      <selection activeCell="D135" sqref="D135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226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C9+C23+C46</f>
        <v>2717954.7</v>
      </c>
      <c r="D7" s="22">
        <f>D9+D23+D46</f>
        <v>1072422.7</v>
      </c>
      <c r="E7" s="22">
        <f>D7-C7</f>
        <v>-1645532.0000000002</v>
      </c>
      <c r="F7" s="22">
        <f>D7*100/C7</f>
        <v>39.456974761205544</v>
      </c>
    </row>
    <row r="8" spans="1:14" x14ac:dyDescent="0.25">
      <c r="A8" s="27" t="s">
        <v>162</v>
      </c>
      <c r="B8" s="10" t="s">
        <v>133</v>
      </c>
      <c r="C8" s="22">
        <f>C9+C23</f>
        <v>2201145.4</v>
      </c>
      <c r="D8" s="22">
        <f>D9+D23</f>
        <v>862213.2</v>
      </c>
      <c r="E8" s="22">
        <f t="shared" ref="E8:E71" si="0">D8-C8</f>
        <v>-1338932.2</v>
      </c>
      <c r="F8" s="22">
        <f>D8*100/C8</f>
        <v>39.171115183940145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2097262.2999999998</v>
      </c>
      <c r="D9" s="22">
        <f>D10+D11+D12+D13+D14+D15+D19</f>
        <v>827097.7</v>
      </c>
      <c r="E9" s="22">
        <f t="shared" si="0"/>
        <v>-1270164.5999999999</v>
      </c>
      <c r="F9" s="22">
        <f t="shared" ref="F9:F23" si="1">D9*100/C9</f>
        <v>39.437017487035362</v>
      </c>
      <c r="H9" s="4"/>
    </row>
    <row r="10" spans="1:14" x14ac:dyDescent="0.25">
      <c r="A10" s="27" t="s">
        <v>160</v>
      </c>
      <c r="B10" s="16" t="s">
        <v>28</v>
      </c>
      <c r="C10" s="24">
        <v>1366000</v>
      </c>
      <c r="D10" s="22">
        <v>580964.30000000005</v>
      </c>
      <c r="E10" s="22">
        <f t="shared" si="0"/>
        <v>-785035.7</v>
      </c>
      <c r="F10" s="22">
        <f t="shared" si="1"/>
        <v>42.530329428989759</v>
      </c>
    </row>
    <row r="11" spans="1:14" x14ac:dyDescent="0.25">
      <c r="A11" s="27" t="s">
        <v>161</v>
      </c>
      <c r="B11" s="16" t="s">
        <v>27</v>
      </c>
      <c r="C11" s="22">
        <v>700350</v>
      </c>
      <c r="D11" s="22">
        <v>235150.9</v>
      </c>
      <c r="E11" s="22">
        <f t="shared" si="0"/>
        <v>-465199.1</v>
      </c>
      <c r="F11" s="22">
        <f t="shared" si="1"/>
        <v>33.576197615477973</v>
      </c>
    </row>
    <row r="12" spans="1:14" ht="25.5" x14ac:dyDescent="0.25">
      <c r="A12" s="27" t="s">
        <v>164</v>
      </c>
      <c r="B12" s="16" t="s">
        <v>26</v>
      </c>
      <c r="C12" s="22">
        <v>1532.6</v>
      </c>
      <c r="D12" s="22">
        <v>472.6</v>
      </c>
      <c r="E12" s="22">
        <f t="shared" si="0"/>
        <v>-1060</v>
      </c>
      <c r="F12" s="22">
        <f t="shared" si="1"/>
        <v>30.836487015529169</v>
      </c>
    </row>
    <row r="13" spans="1:14" x14ac:dyDescent="0.25">
      <c r="A13" s="27" t="s">
        <v>165</v>
      </c>
      <c r="B13" s="16" t="s">
        <v>166</v>
      </c>
      <c r="C13" s="24">
        <v>24756.7</v>
      </c>
      <c r="D13" s="22">
        <v>8584.2000000000007</v>
      </c>
      <c r="E13" s="22">
        <f t="shared" si="0"/>
        <v>-16172.5</v>
      </c>
      <c r="F13" s="22">
        <f t="shared" si="1"/>
        <v>34.674249799044304</v>
      </c>
    </row>
    <row r="14" spans="1:14" x14ac:dyDescent="0.25">
      <c r="A14" s="27" t="s">
        <v>167</v>
      </c>
      <c r="B14" s="16" t="s">
        <v>25</v>
      </c>
      <c r="C14" s="22">
        <v>882</v>
      </c>
      <c r="D14" s="22">
        <v>163.1</v>
      </c>
      <c r="E14" s="22">
        <f t="shared" si="0"/>
        <v>-718.9</v>
      </c>
      <c r="F14" s="22">
        <f t="shared" si="1"/>
        <v>18.49206349206349</v>
      </c>
    </row>
    <row r="15" spans="1:14" x14ac:dyDescent="0.25">
      <c r="A15" s="27" t="s">
        <v>168</v>
      </c>
      <c r="B15" s="16" t="s">
        <v>111</v>
      </c>
      <c r="C15" s="22">
        <f>C17+C18</f>
        <v>2187</v>
      </c>
      <c r="D15" s="22">
        <f>D17+D18</f>
        <v>1149.7</v>
      </c>
      <c r="E15" s="22">
        <f t="shared" si="0"/>
        <v>-1037.3</v>
      </c>
      <c r="F15" s="22">
        <f t="shared" si="1"/>
        <v>52.569730224051213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1820</v>
      </c>
      <c r="D17" s="32">
        <v>1082</v>
      </c>
      <c r="E17" s="14">
        <f t="shared" si="0"/>
        <v>-738</v>
      </c>
      <c r="F17" s="32">
        <f t="shared" si="1"/>
        <v>59.450549450549453</v>
      </c>
    </row>
    <row r="18" spans="1:14" ht="48" x14ac:dyDescent="0.25">
      <c r="A18" s="27" t="s">
        <v>170</v>
      </c>
      <c r="B18" s="34" t="s">
        <v>110</v>
      </c>
      <c r="C18" s="32">
        <v>367</v>
      </c>
      <c r="D18" s="32">
        <v>67.7</v>
      </c>
      <c r="E18" s="14">
        <f t="shared" si="0"/>
        <v>-299.3</v>
      </c>
      <c r="F18" s="32">
        <f t="shared" si="1"/>
        <v>18.446866485013626</v>
      </c>
    </row>
    <row r="19" spans="1:14" x14ac:dyDescent="0.25">
      <c r="A19" s="27" t="s">
        <v>171</v>
      </c>
      <c r="B19" s="16" t="s">
        <v>112</v>
      </c>
      <c r="C19" s="24">
        <f>C21+C22</f>
        <v>1554</v>
      </c>
      <c r="D19" s="24">
        <v>612.9</v>
      </c>
      <c r="E19" s="22">
        <f t="shared" si="0"/>
        <v>-941.1</v>
      </c>
      <c r="F19" s="22">
        <f>D19*100/C19</f>
        <v>39.440154440154437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1330</v>
      </c>
      <c r="D21" s="32">
        <v>367.3</v>
      </c>
      <c r="E21" s="14">
        <f t="shared" si="0"/>
        <v>-962.7</v>
      </c>
      <c r="F21" s="32">
        <f t="shared" ref="F21:F22" si="2">D21*100/C21</f>
        <v>27.616541353383457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72</v>
      </c>
      <c r="E22" s="14">
        <f t="shared" si="0"/>
        <v>-152</v>
      </c>
      <c r="F22" s="32">
        <f t="shared" si="2"/>
        <v>32.142857142857146</v>
      </c>
    </row>
    <row r="23" spans="1:14" ht="18.75" customHeight="1" x14ac:dyDescent="0.25">
      <c r="A23" s="26"/>
      <c r="B23" s="16" t="s">
        <v>24</v>
      </c>
      <c r="C23" s="22">
        <f>C24+C32+C33+C38+C43+C44+C45</f>
        <v>103883.09999999999</v>
      </c>
      <c r="D23" s="22">
        <f>D32+D33+D38+D43+D44+D45+D24</f>
        <v>35115.5</v>
      </c>
      <c r="E23" s="22">
        <f t="shared" si="0"/>
        <v>-68767.599999999991</v>
      </c>
      <c r="F23" s="22">
        <f t="shared" si="1"/>
        <v>33.802899605421864</v>
      </c>
    </row>
    <row r="24" spans="1:14" ht="25.5" x14ac:dyDescent="0.25">
      <c r="A24" s="27" t="s">
        <v>174</v>
      </c>
      <c r="B24" s="16" t="s">
        <v>23</v>
      </c>
      <c r="C24" s="24">
        <f>C26+C27+C28+C30+C31+C29</f>
        <v>54074.600000000006</v>
      </c>
      <c r="D24" s="24">
        <f>D26+D27+D28+D30+D31+D29</f>
        <v>18664.5</v>
      </c>
      <c r="E24" s="22">
        <f t="shared" si="0"/>
        <v>-35410.100000000006</v>
      </c>
      <c r="F24" s="22">
        <f>D24*100/C24</f>
        <v>34.51620539033113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26594.7</v>
      </c>
      <c r="D26" s="32">
        <v>10341.4</v>
      </c>
      <c r="E26" s="14">
        <f t="shared" si="0"/>
        <v>-16253.300000000001</v>
      </c>
      <c r="F26" s="32">
        <f>D26*100/C26</f>
        <v>38.885191410318598</v>
      </c>
      <c r="N26" s="43"/>
    </row>
    <row r="27" spans="1:14" ht="48" x14ac:dyDescent="0.25">
      <c r="A27" s="26" t="s">
        <v>179</v>
      </c>
      <c r="B27" s="33" t="s">
        <v>107</v>
      </c>
      <c r="C27" s="41">
        <v>2060.9</v>
      </c>
      <c r="D27" s="32">
        <v>335.9</v>
      </c>
      <c r="E27" s="14">
        <f t="shared" si="0"/>
        <v>-1725</v>
      </c>
      <c r="F27" s="32">
        <f t="shared" ref="F27:F29" si="3">D27*100/C27</f>
        <v>16.29870444951235</v>
      </c>
    </row>
    <row r="28" spans="1:14" ht="36" x14ac:dyDescent="0.25">
      <c r="A28" s="26" t="s">
        <v>180</v>
      </c>
      <c r="B28" s="34" t="s">
        <v>115</v>
      </c>
      <c r="C28" s="41">
        <v>900.5</v>
      </c>
      <c r="D28" s="32">
        <v>323.39999999999998</v>
      </c>
      <c r="E28" s="14">
        <f t="shared" si="0"/>
        <v>-577.1</v>
      </c>
      <c r="F28" s="32">
        <f t="shared" si="3"/>
        <v>35.913381454747359</v>
      </c>
    </row>
    <row r="29" spans="1:14" ht="29.25" customHeight="1" x14ac:dyDescent="0.25">
      <c r="A29" s="26" t="s">
        <v>223</v>
      </c>
      <c r="B29" s="34" t="s">
        <v>224</v>
      </c>
      <c r="C29" s="41">
        <v>2294.4</v>
      </c>
      <c r="D29" s="32">
        <v>254</v>
      </c>
      <c r="E29" s="14">
        <f t="shared" si="0"/>
        <v>-2040.4</v>
      </c>
      <c r="F29" s="32">
        <f t="shared" si="3"/>
        <v>11.070432357043236</v>
      </c>
    </row>
    <row r="30" spans="1:14" ht="36" x14ac:dyDescent="0.25">
      <c r="A30" s="29" t="s">
        <v>181</v>
      </c>
      <c r="B30" s="30" t="s">
        <v>116</v>
      </c>
      <c r="C30" s="41">
        <v>0.2</v>
      </c>
      <c r="D30" s="32">
        <v>0</v>
      </c>
      <c r="E30" s="14">
        <f t="shared" si="0"/>
        <v>-0.2</v>
      </c>
      <c r="F30" s="32">
        <f>D30*100/C30</f>
        <v>0</v>
      </c>
    </row>
    <row r="31" spans="1:14" ht="24" x14ac:dyDescent="0.25">
      <c r="A31" s="29" t="s">
        <v>182</v>
      </c>
      <c r="B31" s="30" t="s">
        <v>146</v>
      </c>
      <c r="C31" s="41">
        <v>22223.9</v>
      </c>
      <c r="D31" s="32">
        <v>7409.8</v>
      </c>
      <c r="E31" s="14">
        <f t="shared" si="0"/>
        <v>-14814.100000000002</v>
      </c>
      <c r="F31" s="32">
        <f>D31*100/C31</f>
        <v>33.341582710505357</v>
      </c>
      <c r="M31" s="44"/>
    </row>
    <row r="32" spans="1:14" ht="19.5" customHeight="1" x14ac:dyDescent="0.25">
      <c r="A32" s="27" t="s">
        <v>175</v>
      </c>
      <c r="B32" s="16" t="s">
        <v>22</v>
      </c>
      <c r="C32" s="24">
        <v>21305</v>
      </c>
      <c r="D32" s="22">
        <v>7828.7</v>
      </c>
      <c r="E32" s="22">
        <f t="shared" si="0"/>
        <v>-13476.3</v>
      </c>
      <c r="F32" s="22">
        <f>D32*100/C32</f>
        <v>36.745834311194557</v>
      </c>
    </row>
    <row r="33" spans="1:6" ht="25.5" x14ac:dyDescent="0.25">
      <c r="A33" s="27" t="s">
        <v>176</v>
      </c>
      <c r="B33" s="16" t="s">
        <v>36</v>
      </c>
      <c r="C33" s="24">
        <f>C35+C36+C37</f>
        <v>7389.4</v>
      </c>
      <c r="D33" s="24">
        <f>D35+D36+D37</f>
        <v>2221.5</v>
      </c>
      <c r="E33" s="22">
        <f t="shared" si="0"/>
        <v>-5167.8999999999996</v>
      </c>
      <c r="F33" s="22">
        <f>D33*100/C33</f>
        <v>30.063333964868598</v>
      </c>
    </row>
    <row r="34" spans="1:6" x14ac:dyDescent="0.25">
      <c r="A34" s="26"/>
      <c r="B34" s="13" t="s">
        <v>6</v>
      </c>
      <c r="C34" s="23"/>
      <c r="D34" s="23"/>
      <c r="E34" s="14"/>
      <c r="F34" s="14"/>
    </row>
    <row r="35" spans="1:6" ht="24" x14ac:dyDescent="0.25">
      <c r="A35" s="29" t="s">
        <v>140</v>
      </c>
      <c r="B35" s="34" t="s">
        <v>139</v>
      </c>
      <c r="C35" s="41">
        <v>7389.4</v>
      </c>
      <c r="D35" s="32">
        <v>2152.4</v>
      </c>
      <c r="E35" s="14">
        <f t="shared" si="0"/>
        <v>-5237</v>
      </c>
      <c r="F35" s="32">
        <f>D35*100/C35</f>
        <v>29.12821068016348</v>
      </c>
    </row>
    <row r="36" spans="1:6" ht="24" x14ac:dyDescent="0.25">
      <c r="A36" s="29" t="s">
        <v>191</v>
      </c>
      <c r="B36" s="34" t="s">
        <v>192</v>
      </c>
      <c r="C36" s="41">
        <v>0</v>
      </c>
      <c r="D36" s="32">
        <v>0</v>
      </c>
      <c r="E36" s="14">
        <f t="shared" si="0"/>
        <v>0</v>
      </c>
      <c r="F36" s="32">
        <v>0</v>
      </c>
    </row>
    <row r="37" spans="1:6" x14ac:dyDescent="0.25">
      <c r="A37" s="29" t="s">
        <v>141</v>
      </c>
      <c r="B37" s="34" t="s">
        <v>117</v>
      </c>
      <c r="C37" s="41">
        <v>0</v>
      </c>
      <c r="D37" s="32">
        <v>69.099999999999994</v>
      </c>
      <c r="E37" s="14">
        <f t="shared" si="0"/>
        <v>69.099999999999994</v>
      </c>
      <c r="F37" s="32">
        <v>0</v>
      </c>
    </row>
    <row r="38" spans="1:6" x14ac:dyDescent="0.25">
      <c r="A38" s="27" t="s">
        <v>178</v>
      </c>
      <c r="B38" s="16" t="s">
        <v>21</v>
      </c>
      <c r="C38" s="22">
        <f>C42+C40+C41</f>
        <v>19180</v>
      </c>
      <c r="D38" s="22">
        <f>D42+D40+D41</f>
        <v>5439.6</v>
      </c>
      <c r="E38" s="22">
        <f t="shared" si="0"/>
        <v>-13740.4</v>
      </c>
      <c r="F38" s="22">
        <f>D38*100/C38</f>
        <v>28.360792492179353</v>
      </c>
    </row>
    <row r="39" spans="1:6" x14ac:dyDescent="0.25">
      <c r="A39" s="26"/>
      <c r="B39" s="13" t="s">
        <v>6</v>
      </c>
      <c r="C39" s="14"/>
      <c r="D39" s="14"/>
      <c r="E39" s="22"/>
      <c r="F39" s="14"/>
    </row>
    <row r="40" spans="1:6" ht="32.25" customHeight="1" x14ac:dyDescent="0.25">
      <c r="A40" s="26" t="s">
        <v>142</v>
      </c>
      <c r="B40" s="17" t="s">
        <v>118</v>
      </c>
      <c r="C40" s="14">
        <v>18000</v>
      </c>
      <c r="D40" s="14">
        <v>4750.5</v>
      </c>
      <c r="E40" s="14">
        <f t="shared" si="0"/>
        <v>-13249.5</v>
      </c>
      <c r="F40" s="14">
        <f>D40/C40*100</f>
        <v>26.391666666666669</v>
      </c>
    </row>
    <row r="41" spans="1:6" ht="63.75" x14ac:dyDescent="0.25">
      <c r="A41" s="26" t="s">
        <v>209</v>
      </c>
      <c r="B41" s="64" t="s">
        <v>210</v>
      </c>
      <c r="C41" s="14">
        <v>30</v>
      </c>
      <c r="D41" s="14">
        <v>26.1</v>
      </c>
      <c r="E41" s="14">
        <f t="shared" si="0"/>
        <v>-3.8999999999999986</v>
      </c>
      <c r="F41" s="14">
        <v>0</v>
      </c>
    </row>
    <row r="42" spans="1:6" ht="25.5" x14ac:dyDescent="0.25">
      <c r="A42" s="26" t="s">
        <v>143</v>
      </c>
      <c r="B42" s="18" t="s">
        <v>119</v>
      </c>
      <c r="C42" s="14">
        <v>1150</v>
      </c>
      <c r="D42" s="14">
        <v>663</v>
      </c>
      <c r="E42" s="14">
        <f t="shared" si="0"/>
        <v>-487</v>
      </c>
      <c r="F42" s="14">
        <f>D42*100/C42</f>
        <v>57.652173913043477</v>
      </c>
    </row>
    <row r="43" spans="1:6" x14ac:dyDescent="0.25">
      <c r="A43" s="27" t="s">
        <v>177</v>
      </c>
      <c r="B43" s="36" t="s">
        <v>20</v>
      </c>
      <c r="C43" s="22">
        <v>44.9</v>
      </c>
      <c r="D43" s="22">
        <v>12</v>
      </c>
      <c r="E43" s="22">
        <f t="shared" si="0"/>
        <v>-32.9</v>
      </c>
      <c r="F43" s="22">
        <f>D43*100/C43</f>
        <v>26.726057906458799</v>
      </c>
    </row>
    <row r="44" spans="1:6" x14ac:dyDescent="0.25">
      <c r="A44" s="27" t="s">
        <v>183</v>
      </c>
      <c r="B44" s="16" t="s">
        <v>19</v>
      </c>
      <c r="C44" s="22">
        <v>1889.2</v>
      </c>
      <c r="D44" s="22">
        <v>936.6</v>
      </c>
      <c r="E44" s="22">
        <f t="shared" si="0"/>
        <v>-952.6</v>
      </c>
      <c r="F44" s="22">
        <f>D44*100/C44</f>
        <v>49.576540334533135</v>
      </c>
    </row>
    <row r="45" spans="1:6" x14ac:dyDescent="0.25">
      <c r="A45" s="27" t="s">
        <v>184</v>
      </c>
      <c r="B45" s="16" t="s">
        <v>18</v>
      </c>
      <c r="C45" s="24">
        <v>0</v>
      </c>
      <c r="D45" s="22">
        <v>12.6</v>
      </c>
      <c r="E45" s="22">
        <f t="shared" si="0"/>
        <v>12.6</v>
      </c>
      <c r="F45" s="22">
        <v>0</v>
      </c>
    </row>
    <row r="46" spans="1:6" x14ac:dyDescent="0.25">
      <c r="A46" s="27" t="s">
        <v>124</v>
      </c>
      <c r="B46" s="19" t="s">
        <v>17</v>
      </c>
      <c r="C46" s="22">
        <f>C49+C50+C51+C56+C54+C52+C53+C48+C55</f>
        <v>516809.30000000005</v>
      </c>
      <c r="D46" s="22">
        <f>D49+D50+D51+D56+D54+D52+D53+D48+D55</f>
        <v>210209.5</v>
      </c>
      <c r="E46" s="22">
        <f t="shared" si="0"/>
        <v>-306599.80000000005</v>
      </c>
      <c r="F46" s="22">
        <f t="shared" ref="F46" si="4">D46*100/C46</f>
        <v>40.674480896531854</v>
      </c>
    </row>
    <row r="47" spans="1:6" x14ac:dyDescent="0.25">
      <c r="A47" s="26"/>
      <c r="B47" s="13" t="s">
        <v>6</v>
      </c>
      <c r="C47" s="22"/>
      <c r="D47" s="22"/>
      <c r="E47" s="22"/>
      <c r="F47" s="14"/>
    </row>
    <row r="48" spans="1:6" x14ac:dyDescent="0.25">
      <c r="A48" s="26" t="s">
        <v>211</v>
      </c>
      <c r="B48" s="13" t="s">
        <v>212</v>
      </c>
      <c r="C48" s="14">
        <v>0</v>
      </c>
      <c r="D48" s="14">
        <v>0</v>
      </c>
      <c r="E48" s="14">
        <f t="shared" si="0"/>
        <v>0</v>
      </c>
      <c r="F48" s="14">
        <v>0</v>
      </c>
    </row>
    <row r="49" spans="1:14" ht="25.5" x14ac:dyDescent="0.25">
      <c r="A49" s="26" t="s">
        <v>129</v>
      </c>
      <c r="B49" s="17" t="s">
        <v>120</v>
      </c>
      <c r="C49" s="14">
        <v>101793.2</v>
      </c>
      <c r="D49" s="14">
        <v>16486.400000000001</v>
      </c>
      <c r="E49" s="14">
        <f t="shared" si="0"/>
        <v>-85306.799999999988</v>
      </c>
      <c r="F49" s="14">
        <f>D49*100/C49</f>
        <v>16.195973797856833</v>
      </c>
      <c r="N49" s="43"/>
    </row>
    <row r="50" spans="1:14" x14ac:dyDescent="0.25">
      <c r="A50" s="26" t="s">
        <v>130</v>
      </c>
      <c r="B50" s="17" t="s">
        <v>121</v>
      </c>
      <c r="C50" s="14">
        <v>378478.2</v>
      </c>
      <c r="D50" s="14">
        <v>171696.1</v>
      </c>
      <c r="E50" s="14">
        <f t="shared" si="0"/>
        <v>-206782.1</v>
      </c>
      <c r="F50" s="14">
        <f t="shared" ref="F50:F51" si="5">D50*100/C50</f>
        <v>45.364858530821586</v>
      </c>
    </row>
    <row r="51" spans="1:14" x14ac:dyDescent="0.25">
      <c r="A51" s="26" t="s">
        <v>149</v>
      </c>
      <c r="B51" s="17" t="s">
        <v>150</v>
      </c>
      <c r="C51" s="14">
        <v>18537.900000000001</v>
      </c>
      <c r="D51" s="14">
        <v>4027</v>
      </c>
      <c r="E51" s="14">
        <f t="shared" si="0"/>
        <v>-14510.900000000001</v>
      </c>
      <c r="F51" s="14">
        <f t="shared" si="5"/>
        <v>21.7230646405472</v>
      </c>
    </row>
    <row r="52" spans="1:14" ht="16.5" customHeight="1" x14ac:dyDescent="0.25">
      <c r="A52" s="26" t="s">
        <v>185</v>
      </c>
      <c r="B52" s="17" t="s">
        <v>187</v>
      </c>
      <c r="C52" s="14">
        <v>0</v>
      </c>
      <c r="D52" s="14">
        <v>0</v>
      </c>
      <c r="E52" s="14">
        <f t="shared" si="0"/>
        <v>0</v>
      </c>
      <c r="F52" s="14">
        <v>0</v>
      </c>
    </row>
    <row r="53" spans="1:14" x14ac:dyDescent="0.25">
      <c r="A53" s="26" t="s">
        <v>186</v>
      </c>
      <c r="B53" s="17" t="s">
        <v>188</v>
      </c>
      <c r="C53" s="14">
        <v>0</v>
      </c>
      <c r="D53" s="14">
        <v>0</v>
      </c>
      <c r="E53" s="14">
        <f t="shared" si="0"/>
        <v>0</v>
      </c>
      <c r="F53" s="14">
        <v>0</v>
      </c>
    </row>
    <row r="54" spans="1:14" x14ac:dyDescent="0.25">
      <c r="A54" s="26" t="s">
        <v>131</v>
      </c>
      <c r="B54" s="17" t="s">
        <v>132</v>
      </c>
      <c r="C54" s="14">
        <v>0</v>
      </c>
      <c r="D54" s="14">
        <v>0</v>
      </c>
      <c r="E54" s="14">
        <f t="shared" si="0"/>
        <v>0</v>
      </c>
      <c r="F54" s="14">
        <v>0</v>
      </c>
    </row>
    <row r="55" spans="1:14" ht="38.25" x14ac:dyDescent="0.25">
      <c r="A55" s="26" t="s">
        <v>213</v>
      </c>
      <c r="B55" s="17" t="s">
        <v>214</v>
      </c>
      <c r="C55" s="14">
        <v>0</v>
      </c>
      <c r="D55" s="14">
        <v>0</v>
      </c>
      <c r="E55" s="14">
        <f t="shared" si="0"/>
        <v>0</v>
      </c>
      <c r="F55" s="14">
        <v>0</v>
      </c>
    </row>
    <row r="56" spans="1:14" ht="38.25" x14ac:dyDescent="0.25">
      <c r="A56" s="37" t="s">
        <v>125</v>
      </c>
      <c r="B56" s="17" t="s">
        <v>122</v>
      </c>
      <c r="C56" s="14">
        <v>18000</v>
      </c>
      <c r="D56" s="14">
        <v>18000</v>
      </c>
      <c r="E56" s="14">
        <f t="shared" si="0"/>
        <v>0</v>
      </c>
      <c r="F56" s="14">
        <v>0</v>
      </c>
      <c r="M56" s="44"/>
    </row>
    <row r="57" spans="1:14" x14ac:dyDescent="0.25">
      <c r="A57" s="26" t="s">
        <v>154</v>
      </c>
      <c r="B57" s="21" t="s">
        <v>16</v>
      </c>
      <c r="C57" s="22">
        <f>C58+C71+C76+C82+C91+C68+C98+C105+C112+C117+C121+C102+C88</f>
        <v>3202008.5000000005</v>
      </c>
      <c r="D57" s="22">
        <f>D58+D71+D76+D82+D91+D68+D98+D105+D112+D117+D121+D102+D88</f>
        <v>676425.29999999981</v>
      </c>
      <c r="E57" s="22">
        <f t="shared" si="0"/>
        <v>-2525583.2000000007</v>
      </c>
      <c r="F57" s="22">
        <f t="shared" ref="F57:F95" si="6">D57*100/C57</f>
        <v>21.125031367031028</v>
      </c>
      <c r="G57" s="4"/>
      <c r="H57" s="4"/>
      <c r="I57" s="4"/>
    </row>
    <row r="58" spans="1:14" x14ac:dyDescent="0.25">
      <c r="A58" s="27" t="s">
        <v>39</v>
      </c>
      <c r="B58" s="19" t="s">
        <v>15</v>
      </c>
      <c r="C58" s="22">
        <f>C60+C61+C62+C64+C66+C67+C63+C65</f>
        <v>470196.3</v>
      </c>
      <c r="D58" s="22">
        <f>SUM(D60:D67)</f>
        <v>76943.899999999994</v>
      </c>
      <c r="E58" s="22">
        <f t="shared" si="0"/>
        <v>-393252.4</v>
      </c>
      <c r="F58" s="22">
        <f t="shared" si="6"/>
        <v>16.364207885089694</v>
      </c>
    </row>
    <row r="59" spans="1:14" x14ac:dyDescent="0.25">
      <c r="A59" s="26"/>
      <c r="B59" s="20" t="s">
        <v>6</v>
      </c>
      <c r="C59" s="22"/>
      <c r="D59" s="22"/>
      <c r="E59" s="14"/>
      <c r="F59" s="14"/>
    </row>
    <row r="60" spans="1:14" ht="25.5" x14ac:dyDescent="0.25">
      <c r="A60" s="26" t="s">
        <v>40</v>
      </c>
      <c r="B60" s="13" t="s">
        <v>48</v>
      </c>
      <c r="C60" s="14">
        <v>15094.5</v>
      </c>
      <c r="D60" s="14">
        <v>6.9</v>
      </c>
      <c r="E60" s="14">
        <f t="shared" si="0"/>
        <v>-15087.6</v>
      </c>
      <c r="F60" s="14">
        <f t="shared" si="6"/>
        <v>4.5712014309847955E-2</v>
      </c>
    </row>
    <row r="61" spans="1:14" ht="38.25" x14ac:dyDescent="0.25">
      <c r="A61" s="26" t="s">
        <v>41</v>
      </c>
      <c r="B61" s="13" t="s">
        <v>49</v>
      </c>
      <c r="C61" s="14">
        <v>7164.5</v>
      </c>
      <c r="D61" s="14">
        <v>1227.2</v>
      </c>
      <c r="E61" s="14">
        <f t="shared" si="0"/>
        <v>-5937.3</v>
      </c>
      <c r="F61" s="14">
        <f t="shared" si="6"/>
        <v>17.128899434712821</v>
      </c>
      <c r="M61" s="44"/>
    </row>
    <row r="62" spans="1:14" ht="38.25" x14ac:dyDescent="0.25">
      <c r="A62" s="26" t="s">
        <v>42</v>
      </c>
      <c r="B62" s="13" t="s">
        <v>50</v>
      </c>
      <c r="C62" s="14">
        <v>272166.5</v>
      </c>
      <c r="D62" s="14">
        <v>61538.1</v>
      </c>
      <c r="E62" s="14">
        <f t="shared" si="0"/>
        <v>-210628.4</v>
      </c>
      <c r="F62" s="14">
        <f t="shared" si="6"/>
        <v>22.610460875971143</v>
      </c>
    </row>
    <row r="63" spans="1:14" x14ac:dyDescent="0.25">
      <c r="A63" s="26" t="s">
        <v>147</v>
      </c>
      <c r="B63" s="13" t="s">
        <v>148</v>
      </c>
      <c r="C63" s="14">
        <v>8.4</v>
      </c>
      <c r="D63" s="14">
        <v>0</v>
      </c>
      <c r="E63" s="14">
        <f t="shared" si="0"/>
        <v>-8.4</v>
      </c>
      <c r="F63" s="14">
        <f t="shared" si="6"/>
        <v>0</v>
      </c>
    </row>
    <row r="64" spans="1:14" x14ac:dyDescent="0.25">
      <c r="A64" s="26" t="s">
        <v>43</v>
      </c>
      <c r="B64" s="13" t="s">
        <v>51</v>
      </c>
      <c r="C64" s="14">
        <v>36696.1</v>
      </c>
      <c r="D64" s="14">
        <v>13351.2</v>
      </c>
      <c r="E64" s="14">
        <f t="shared" si="0"/>
        <v>-23344.899999999998</v>
      </c>
      <c r="F64" s="14">
        <f t="shared" si="6"/>
        <v>36.383157883262804</v>
      </c>
    </row>
    <row r="65" spans="1:6" x14ac:dyDescent="0.25">
      <c r="A65" s="26" t="s">
        <v>207</v>
      </c>
      <c r="B65" s="13" t="s">
        <v>208</v>
      </c>
      <c r="C65" s="23">
        <v>0</v>
      </c>
      <c r="D65" s="14">
        <v>0</v>
      </c>
      <c r="E65" s="14">
        <f t="shared" si="0"/>
        <v>0</v>
      </c>
      <c r="F65" s="14">
        <v>0</v>
      </c>
    </row>
    <row r="66" spans="1:6" x14ac:dyDescent="0.25">
      <c r="A66" s="26" t="s">
        <v>44</v>
      </c>
      <c r="B66" s="13" t="s">
        <v>52</v>
      </c>
      <c r="C66" s="14">
        <v>60000</v>
      </c>
      <c r="D66" s="14">
        <v>0</v>
      </c>
      <c r="E66" s="14">
        <f t="shared" si="0"/>
        <v>-60000</v>
      </c>
      <c r="F66" s="14">
        <v>0</v>
      </c>
    </row>
    <row r="67" spans="1:6" x14ac:dyDescent="0.25">
      <c r="A67" s="26" t="s">
        <v>45</v>
      </c>
      <c r="B67" s="13" t="s">
        <v>53</v>
      </c>
      <c r="C67" s="14">
        <v>79066.3</v>
      </c>
      <c r="D67" s="14">
        <v>820.5</v>
      </c>
      <c r="E67" s="14">
        <f t="shared" si="0"/>
        <v>-78245.8</v>
      </c>
      <c r="F67" s="14">
        <f t="shared" si="6"/>
        <v>1.0377366842763605</v>
      </c>
    </row>
    <row r="68" spans="1:6" x14ac:dyDescent="0.25">
      <c r="A68" s="27" t="s">
        <v>46</v>
      </c>
      <c r="B68" s="16" t="s">
        <v>14</v>
      </c>
      <c r="C68" s="24">
        <f>C70</f>
        <v>602.20000000000005</v>
      </c>
      <c r="D68" s="22">
        <f>D70</f>
        <v>132.19999999999999</v>
      </c>
      <c r="E68" s="22">
        <f t="shared" si="0"/>
        <v>-470.00000000000006</v>
      </c>
      <c r="F68" s="22">
        <f t="shared" si="6"/>
        <v>21.95283958817668</v>
      </c>
    </row>
    <row r="69" spans="1:6" x14ac:dyDescent="0.25">
      <c r="A69" s="26"/>
      <c r="B69" s="13" t="s">
        <v>6</v>
      </c>
      <c r="C69" s="24"/>
      <c r="D69" s="22"/>
      <c r="E69" s="22"/>
      <c r="F69" s="14"/>
    </row>
    <row r="70" spans="1:6" x14ac:dyDescent="0.25">
      <c r="A70" s="26" t="s">
        <v>47</v>
      </c>
      <c r="B70" s="66" t="s">
        <v>54</v>
      </c>
      <c r="C70" s="14">
        <v>602.20000000000005</v>
      </c>
      <c r="D70" s="14">
        <v>132.19999999999999</v>
      </c>
      <c r="E70" s="14">
        <f t="shared" si="0"/>
        <v>-470.00000000000006</v>
      </c>
      <c r="F70" s="14">
        <f t="shared" si="6"/>
        <v>21.95283958817668</v>
      </c>
    </row>
    <row r="71" spans="1:6" x14ac:dyDescent="0.25">
      <c r="A71" s="27" t="s">
        <v>55</v>
      </c>
      <c r="B71" s="16" t="s">
        <v>13</v>
      </c>
      <c r="C71" s="24">
        <f>C73+C74+C75</f>
        <v>54347.9</v>
      </c>
      <c r="D71" s="24">
        <f>D73+D74+D75</f>
        <v>19195.8</v>
      </c>
      <c r="E71" s="22">
        <f t="shared" si="0"/>
        <v>-35152.100000000006</v>
      </c>
      <c r="F71" s="22">
        <f t="shared" si="6"/>
        <v>35.320223964495405</v>
      </c>
    </row>
    <row r="72" spans="1:6" x14ac:dyDescent="0.25">
      <c r="A72" s="26"/>
      <c r="B72" s="20" t="s">
        <v>6</v>
      </c>
      <c r="C72" s="14"/>
      <c r="D72" s="14"/>
      <c r="E72" s="22"/>
      <c r="F72" s="14"/>
    </row>
    <row r="73" spans="1:6" ht="25.5" x14ac:dyDescent="0.25">
      <c r="A73" s="26" t="s">
        <v>56</v>
      </c>
      <c r="B73" s="13" t="s">
        <v>58</v>
      </c>
      <c r="C73" s="14">
        <v>51339.3</v>
      </c>
      <c r="D73" s="14">
        <v>19195.8</v>
      </c>
      <c r="E73" s="14">
        <f t="shared" ref="E73:E121" si="7">D73-C73</f>
        <v>-32143.500000000004</v>
      </c>
      <c r="F73" s="14">
        <f t="shared" si="6"/>
        <v>37.390069595806722</v>
      </c>
    </row>
    <row r="74" spans="1:6" x14ac:dyDescent="0.25">
      <c r="A74" s="26" t="s">
        <v>57</v>
      </c>
      <c r="B74" s="13" t="s">
        <v>59</v>
      </c>
      <c r="C74" s="14">
        <v>2653.6</v>
      </c>
      <c r="D74" s="14">
        <v>0</v>
      </c>
      <c r="E74" s="14">
        <f t="shared" si="7"/>
        <v>-2653.6</v>
      </c>
      <c r="F74" s="14">
        <f t="shared" si="6"/>
        <v>0</v>
      </c>
    </row>
    <row r="75" spans="1:6" ht="33.75" customHeight="1" x14ac:dyDescent="0.25">
      <c r="A75" s="26" t="s">
        <v>196</v>
      </c>
      <c r="B75" s="13" t="s">
        <v>197</v>
      </c>
      <c r="C75" s="14">
        <v>355</v>
      </c>
      <c r="D75" s="14">
        <v>0</v>
      </c>
      <c r="E75" s="14">
        <f t="shared" si="7"/>
        <v>-355</v>
      </c>
      <c r="F75" s="14">
        <f t="shared" si="6"/>
        <v>0</v>
      </c>
    </row>
    <row r="76" spans="1:6" x14ac:dyDescent="0.25">
      <c r="A76" s="27" t="s">
        <v>60</v>
      </c>
      <c r="B76" s="16" t="s">
        <v>12</v>
      </c>
      <c r="C76" s="22">
        <f>+C79+C80+C81+C78</f>
        <v>242272.3</v>
      </c>
      <c r="D76" s="22">
        <f>+D79+D80+D81+D78</f>
        <v>43104.2</v>
      </c>
      <c r="E76" s="22">
        <f t="shared" si="7"/>
        <v>-199168.09999999998</v>
      </c>
      <c r="F76" s="22">
        <f t="shared" si="6"/>
        <v>17.791633628772253</v>
      </c>
    </row>
    <row r="77" spans="1:6" x14ac:dyDescent="0.25">
      <c r="A77" s="26"/>
      <c r="B77" s="20" t="s">
        <v>6</v>
      </c>
      <c r="C77" s="14"/>
      <c r="D77" s="22"/>
      <c r="E77" s="22"/>
      <c r="F77" s="14"/>
    </row>
    <row r="78" spans="1:6" x14ac:dyDescent="0.25">
      <c r="A78" s="26" t="s">
        <v>61</v>
      </c>
      <c r="B78" s="20" t="s">
        <v>71</v>
      </c>
      <c r="C78" s="14">
        <v>900</v>
      </c>
      <c r="D78" s="14">
        <v>0</v>
      </c>
      <c r="E78" s="14">
        <f t="shared" si="7"/>
        <v>-900</v>
      </c>
      <c r="F78" s="14">
        <f t="shared" si="6"/>
        <v>0</v>
      </c>
    </row>
    <row r="79" spans="1:6" x14ac:dyDescent="0.25">
      <c r="A79" s="26" t="s">
        <v>62</v>
      </c>
      <c r="B79" s="13" t="s">
        <v>72</v>
      </c>
      <c r="C79" s="14">
        <v>25556.1</v>
      </c>
      <c r="D79" s="14">
        <v>4299.7</v>
      </c>
      <c r="E79" s="14">
        <f t="shared" si="7"/>
        <v>-21256.399999999998</v>
      </c>
      <c r="F79" s="14">
        <f t="shared" si="6"/>
        <v>16.824554607314887</v>
      </c>
    </row>
    <row r="80" spans="1:6" x14ac:dyDescent="0.25">
      <c r="A80" s="26" t="s">
        <v>63</v>
      </c>
      <c r="B80" s="13" t="s">
        <v>73</v>
      </c>
      <c r="C80" s="14">
        <v>170750.9</v>
      </c>
      <c r="D80" s="14">
        <v>26774</v>
      </c>
      <c r="E80" s="14">
        <f t="shared" si="7"/>
        <v>-143976.9</v>
      </c>
      <c r="F80" s="14">
        <f t="shared" si="6"/>
        <v>15.680151612670857</v>
      </c>
    </row>
    <row r="81" spans="1:13" x14ac:dyDescent="0.25">
      <c r="A81" s="26" t="s">
        <v>64</v>
      </c>
      <c r="B81" s="13" t="s">
        <v>74</v>
      </c>
      <c r="C81" s="14">
        <v>45065.3</v>
      </c>
      <c r="D81" s="14">
        <v>12030.5</v>
      </c>
      <c r="E81" s="14">
        <f t="shared" si="7"/>
        <v>-33034.800000000003</v>
      </c>
      <c r="F81" s="14">
        <f t="shared" si="6"/>
        <v>26.695706008836066</v>
      </c>
    </row>
    <row r="82" spans="1:13" x14ac:dyDescent="0.25">
      <c r="A82" s="38" t="s">
        <v>65</v>
      </c>
      <c r="B82" s="39" t="s">
        <v>11</v>
      </c>
      <c r="C82" s="22">
        <f>C85+C86+C84+C87</f>
        <v>1414946.3</v>
      </c>
      <c r="D82" s="22">
        <f>D85+D86+D84+D87</f>
        <v>273184.3</v>
      </c>
      <c r="E82" s="22">
        <f t="shared" si="7"/>
        <v>-1141762</v>
      </c>
      <c r="F82" s="22">
        <f t="shared" si="6"/>
        <v>19.307043666604166</v>
      </c>
      <c r="G82" s="40"/>
      <c r="H82" s="40"/>
      <c r="I82" s="40"/>
      <c r="J82" s="40"/>
      <c r="K82" s="40"/>
    </row>
    <row r="83" spans="1:13" x14ac:dyDescent="0.25">
      <c r="A83" s="26"/>
      <c r="B83" s="20" t="s">
        <v>6</v>
      </c>
      <c r="C83" s="14"/>
      <c r="D83" s="14"/>
      <c r="E83" s="22"/>
      <c r="F83" s="14"/>
    </row>
    <row r="84" spans="1:13" x14ac:dyDescent="0.25">
      <c r="A84" s="26" t="s">
        <v>66</v>
      </c>
      <c r="B84" s="13" t="s">
        <v>75</v>
      </c>
      <c r="C84" s="14">
        <v>497542.40000000002</v>
      </c>
      <c r="D84" s="14">
        <v>10452.9</v>
      </c>
      <c r="E84" s="14">
        <f t="shared" si="7"/>
        <v>-487089.5</v>
      </c>
      <c r="F84" s="14">
        <f t="shared" si="6"/>
        <v>2.1009063750144712</v>
      </c>
    </row>
    <row r="85" spans="1:13" x14ac:dyDescent="0.25">
      <c r="A85" s="26" t="s">
        <v>67</v>
      </c>
      <c r="B85" s="13" t="s">
        <v>76</v>
      </c>
      <c r="C85" s="14">
        <v>721129.2</v>
      </c>
      <c r="D85" s="14">
        <v>251883.8</v>
      </c>
      <c r="E85" s="14">
        <f t="shared" si="7"/>
        <v>-469245.39999999997</v>
      </c>
      <c r="F85" s="14">
        <f t="shared" si="6"/>
        <v>34.929080669594299</v>
      </c>
      <c r="M85" s="44"/>
    </row>
    <row r="86" spans="1:13" x14ac:dyDescent="0.25">
      <c r="A86" s="26" t="s">
        <v>68</v>
      </c>
      <c r="B86" s="13" t="s">
        <v>77</v>
      </c>
      <c r="C86" s="14">
        <v>169151</v>
      </c>
      <c r="D86" s="14">
        <v>2874.9</v>
      </c>
      <c r="E86" s="14">
        <f t="shared" si="7"/>
        <v>-166276.1</v>
      </c>
      <c r="F86" s="14">
        <f t="shared" si="6"/>
        <v>1.6996056777672022</v>
      </c>
    </row>
    <row r="87" spans="1:13" x14ac:dyDescent="0.25">
      <c r="A87" s="26" t="s">
        <v>69</v>
      </c>
      <c r="B87" s="13" t="s">
        <v>78</v>
      </c>
      <c r="C87" s="14">
        <v>27123.7</v>
      </c>
      <c r="D87" s="14">
        <v>7972.7</v>
      </c>
      <c r="E87" s="14">
        <f t="shared" si="7"/>
        <v>-19151</v>
      </c>
      <c r="F87" s="14">
        <f t="shared" si="6"/>
        <v>29.393851133879227</v>
      </c>
    </row>
    <row r="88" spans="1:13" s="65" customFormat="1" x14ac:dyDescent="0.25">
      <c r="A88" s="27" t="s">
        <v>220</v>
      </c>
      <c r="B88" s="16" t="s">
        <v>219</v>
      </c>
      <c r="C88" s="22">
        <f>C90</f>
        <v>1317.1</v>
      </c>
      <c r="D88" s="22">
        <f>D90</f>
        <v>21.1</v>
      </c>
      <c r="E88" s="22">
        <f t="shared" si="7"/>
        <v>-1296</v>
      </c>
      <c r="F88" s="14">
        <f t="shared" si="6"/>
        <v>1.6020044036140006</v>
      </c>
    </row>
    <row r="89" spans="1:13" s="65" customFormat="1" x14ac:dyDescent="0.25">
      <c r="A89" s="27"/>
      <c r="B89" s="13" t="s">
        <v>6</v>
      </c>
      <c r="C89" s="22"/>
      <c r="D89" s="22"/>
      <c r="E89" s="22"/>
      <c r="F89" s="14"/>
    </row>
    <row r="90" spans="1:13" x14ac:dyDescent="0.25">
      <c r="A90" s="26" t="s">
        <v>221</v>
      </c>
      <c r="B90" s="13" t="s">
        <v>222</v>
      </c>
      <c r="C90" s="14">
        <v>1317.1</v>
      </c>
      <c r="D90" s="14">
        <v>21.1</v>
      </c>
      <c r="E90" s="14">
        <f t="shared" si="7"/>
        <v>-1296</v>
      </c>
      <c r="F90" s="14">
        <f t="shared" si="6"/>
        <v>1.6020044036140006</v>
      </c>
    </row>
    <row r="91" spans="1:13" x14ac:dyDescent="0.25">
      <c r="A91" s="27" t="s">
        <v>70</v>
      </c>
      <c r="B91" s="19" t="s">
        <v>10</v>
      </c>
      <c r="C91" s="22">
        <f>C93+C94+C96+C97+C95</f>
        <v>689351.4</v>
      </c>
      <c r="D91" s="22">
        <f>D93+D94+D96+D97+D95</f>
        <v>174611.20000000001</v>
      </c>
      <c r="E91" s="22">
        <f t="shared" si="7"/>
        <v>-514740.2</v>
      </c>
      <c r="F91" s="22">
        <f t="shared" si="6"/>
        <v>25.329781008640875</v>
      </c>
    </row>
    <row r="92" spans="1:13" x14ac:dyDescent="0.25">
      <c r="A92" s="26"/>
      <c r="B92" s="13" t="s">
        <v>6</v>
      </c>
      <c r="C92" s="14"/>
      <c r="D92" s="22"/>
      <c r="E92" s="22"/>
      <c r="F92" s="14"/>
    </row>
    <row r="93" spans="1:13" x14ac:dyDescent="0.25">
      <c r="A93" s="26" t="s">
        <v>79</v>
      </c>
      <c r="B93" s="13" t="s">
        <v>83</v>
      </c>
      <c r="C93" s="14">
        <v>165764.20000000001</v>
      </c>
      <c r="D93" s="14">
        <v>43694.3</v>
      </c>
      <c r="E93" s="14">
        <f t="shared" si="7"/>
        <v>-122069.90000000001</v>
      </c>
      <c r="F93" s="14">
        <f t="shared" si="6"/>
        <v>26.359310393921003</v>
      </c>
    </row>
    <row r="94" spans="1:13" x14ac:dyDescent="0.25">
      <c r="A94" s="26" t="s">
        <v>123</v>
      </c>
      <c r="B94" s="13" t="s">
        <v>84</v>
      </c>
      <c r="C94" s="14">
        <v>327660.90000000002</v>
      </c>
      <c r="D94" s="14">
        <v>78265</v>
      </c>
      <c r="E94" s="14">
        <f t="shared" si="7"/>
        <v>-249395.90000000002</v>
      </c>
      <c r="F94" s="14">
        <f t="shared" si="6"/>
        <v>23.885974798946105</v>
      </c>
    </row>
    <row r="95" spans="1:13" x14ac:dyDescent="0.25">
      <c r="A95" s="26" t="s">
        <v>126</v>
      </c>
      <c r="B95" s="13" t="s">
        <v>134</v>
      </c>
      <c r="C95" s="14">
        <v>112971.1</v>
      </c>
      <c r="D95" s="14">
        <v>30547.9</v>
      </c>
      <c r="E95" s="14">
        <f t="shared" si="7"/>
        <v>-82423.200000000012</v>
      </c>
      <c r="F95" s="14">
        <f t="shared" si="6"/>
        <v>27.0404554793217</v>
      </c>
    </row>
    <row r="96" spans="1:13" x14ac:dyDescent="0.25">
      <c r="A96" s="26" t="s">
        <v>80</v>
      </c>
      <c r="B96" s="13" t="s">
        <v>89</v>
      </c>
      <c r="C96" s="14">
        <v>20921.599999999999</v>
      </c>
      <c r="D96" s="14">
        <v>2873.8</v>
      </c>
      <c r="E96" s="14">
        <f t="shared" si="7"/>
        <v>-18047.8</v>
      </c>
      <c r="F96" s="14">
        <f t="shared" ref="F96:F119" si="8">D96*100/C96</f>
        <v>13.736043132456409</v>
      </c>
    </row>
    <row r="97" spans="1:6" x14ac:dyDescent="0.25">
      <c r="A97" s="26" t="s">
        <v>81</v>
      </c>
      <c r="B97" s="13" t="s">
        <v>90</v>
      </c>
      <c r="C97" s="14">
        <v>62033.599999999999</v>
      </c>
      <c r="D97" s="14">
        <v>19230.2</v>
      </c>
      <c r="E97" s="14">
        <f t="shared" si="7"/>
        <v>-42803.399999999994</v>
      </c>
      <c r="F97" s="14">
        <f t="shared" si="8"/>
        <v>30.999651801604294</v>
      </c>
    </row>
    <row r="98" spans="1:6" x14ac:dyDescent="0.25">
      <c r="A98" s="27" t="s">
        <v>82</v>
      </c>
      <c r="B98" s="16" t="s">
        <v>9</v>
      </c>
      <c r="C98" s="22">
        <f>C100+C101</f>
        <v>151617</v>
      </c>
      <c r="D98" s="22">
        <f>SUM(D100:D101)</f>
        <v>38877.5</v>
      </c>
      <c r="E98" s="22">
        <f t="shared" si="7"/>
        <v>-112739.5</v>
      </c>
      <c r="F98" s="22">
        <f t="shared" si="8"/>
        <v>25.641913505741442</v>
      </c>
    </row>
    <row r="99" spans="1:6" x14ac:dyDescent="0.25">
      <c r="A99" s="26"/>
      <c r="B99" s="13" t="s">
        <v>6</v>
      </c>
      <c r="C99" s="14"/>
      <c r="D99" s="14"/>
      <c r="E99" s="22"/>
      <c r="F99" s="14"/>
    </row>
    <row r="100" spans="1:6" x14ac:dyDescent="0.25">
      <c r="A100" s="26" t="s">
        <v>85</v>
      </c>
      <c r="B100" s="13" t="s">
        <v>86</v>
      </c>
      <c r="C100" s="14">
        <v>97596.7</v>
      </c>
      <c r="D100" s="14">
        <v>24406.799999999999</v>
      </c>
      <c r="E100" s="14">
        <f t="shared" si="7"/>
        <v>-73189.899999999994</v>
      </c>
      <c r="F100" s="14">
        <f t="shared" si="8"/>
        <v>25.007812764161084</v>
      </c>
    </row>
    <row r="101" spans="1:6" ht="25.5" x14ac:dyDescent="0.25">
      <c r="A101" s="26" t="s">
        <v>87</v>
      </c>
      <c r="B101" s="13" t="s">
        <v>88</v>
      </c>
      <c r="C101" s="14">
        <v>54020.3</v>
      </c>
      <c r="D101" s="14">
        <v>14470.7</v>
      </c>
      <c r="E101" s="14">
        <f t="shared" si="7"/>
        <v>-39549.600000000006</v>
      </c>
      <c r="F101" s="14">
        <f t="shared" si="8"/>
        <v>26.787522468405395</v>
      </c>
    </row>
    <row r="102" spans="1:6" s="65" customFormat="1" x14ac:dyDescent="0.25">
      <c r="A102" s="27" t="s">
        <v>215</v>
      </c>
      <c r="B102" s="16" t="s">
        <v>216</v>
      </c>
      <c r="C102" s="22">
        <f>C104</f>
        <v>14014.6</v>
      </c>
      <c r="D102" s="22">
        <f>D104</f>
        <v>4810</v>
      </c>
      <c r="E102" s="22">
        <f t="shared" si="7"/>
        <v>-9204.6</v>
      </c>
      <c r="F102" s="14">
        <f t="shared" si="8"/>
        <v>34.321350591525977</v>
      </c>
    </row>
    <row r="103" spans="1:6" s="65" customFormat="1" x14ac:dyDescent="0.25">
      <c r="A103" s="27"/>
      <c r="B103" s="16" t="s">
        <v>6</v>
      </c>
      <c r="C103" s="22"/>
      <c r="D103" s="22"/>
      <c r="E103" s="14"/>
      <c r="F103" s="14"/>
    </row>
    <row r="104" spans="1:6" x14ac:dyDescent="0.25">
      <c r="A104" s="26" t="s">
        <v>217</v>
      </c>
      <c r="B104" s="13" t="s">
        <v>218</v>
      </c>
      <c r="C104" s="14">
        <v>14014.6</v>
      </c>
      <c r="D104" s="14">
        <v>4810</v>
      </c>
      <c r="E104" s="14">
        <f t="shared" si="7"/>
        <v>-9204.6</v>
      </c>
      <c r="F104" s="14">
        <f t="shared" si="8"/>
        <v>34.321350591525977</v>
      </c>
    </row>
    <row r="105" spans="1:6" x14ac:dyDescent="0.25">
      <c r="A105" s="27" t="s">
        <v>91</v>
      </c>
      <c r="B105" s="16" t="s">
        <v>8</v>
      </c>
      <c r="C105" s="22">
        <f>C107+C109+C110+C111+C108</f>
        <v>64006.7</v>
      </c>
      <c r="D105" s="22">
        <f>D107+D109+D110+D111+D108</f>
        <v>18242.5</v>
      </c>
      <c r="E105" s="22">
        <f t="shared" si="7"/>
        <v>-45764.2</v>
      </c>
      <c r="F105" s="22">
        <f t="shared" si="8"/>
        <v>28.500922559669537</v>
      </c>
    </row>
    <row r="106" spans="1:6" x14ac:dyDescent="0.25">
      <c r="A106" s="26"/>
      <c r="B106" s="13" t="s">
        <v>6</v>
      </c>
      <c r="C106" s="22"/>
      <c r="D106" s="14"/>
      <c r="E106" s="22"/>
      <c r="F106" s="14"/>
    </row>
    <row r="107" spans="1:6" x14ac:dyDescent="0.25">
      <c r="A107" s="26" t="s">
        <v>92</v>
      </c>
      <c r="B107" s="13" t="s">
        <v>97</v>
      </c>
      <c r="C107" s="14">
        <v>2363.4</v>
      </c>
      <c r="D107" s="14">
        <v>483.1</v>
      </c>
      <c r="E107" s="14">
        <f t="shared" si="7"/>
        <v>-1880.3000000000002</v>
      </c>
      <c r="F107" s="14">
        <f t="shared" si="8"/>
        <v>20.440890242870442</v>
      </c>
    </row>
    <row r="108" spans="1:6" x14ac:dyDescent="0.25">
      <c r="A108" s="26" t="s">
        <v>227</v>
      </c>
      <c r="B108" s="13" t="s">
        <v>228</v>
      </c>
      <c r="C108" s="14">
        <v>4585.2</v>
      </c>
      <c r="D108" s="14">
        <v>0</v>
      </c>
      <c r="E108" s="14">
        <f t="shared" si="7"/>
        <v>-4585.2</v>
      </c>
      <c r="F108" s="14">
        <f t="shared" si="8"/>
        <v>0</v>
      </c>
    </row>
    <row r="109" spans="1:6" x14ac:dyDescent="0.25">
      <c r="A109" s="26" t="s">
        <v>93</v>
      </c>
      <c r="B109" s="13" t="s">
        <v>98</v>
      </c>
      <c r="C109" s="14">
        <v>39443.199999999997</v>
      </c>
      <c r="D109" s="14">
        <v>13009.3</v>
      </c>
      <c r="E109" s="14">
        <f t="shared" si="7"/>
        <v>-26433.899999999998</v>
      </c>
      <c r="F109" s="14">
        <f t="shared" si="8"/>
        <v>32.982364514035375</v>
      </c>
    </row>
    <row r="110" spans="1:6" x14ac:dyDescent="0.25">
      <c r="A110" s="26" t="s">
        <v>94</v>
      </c>
      <c r="B110" s="13" t="s">
        <v>99</v>
      </c>
      <c r="C110" s="14">
        <v>2114.4</v>
      </c>
      <c r="D110" s="14">
        <v>383</v>
      </c>
      <c r="E110" s="14">
        <f t="shared" si="7"/>
        <v>-1731.4</v>
      </c>
      <c r="F110" s="14">
        <f t="shared" si="8"/>
        <v>18.113885735906166</v>
      </c>
    </row>
    <row r="111" spans="1:6" x14ac:dyDescent="0.25">
      <c r="A111" s="26" t="s">
        <v>95</v>
      </c>
      <c r="B111" s="13" t="s">
        <v>100</v>
      </c>
      <c r="C111" s="14">
        <v>15500.5</v>
      </c>
      <c r="D111" s="14">
        <v>4367.1000000000004</v>
      </c>
      <c r="E111" s="14">
        <f t="shared" si="7"/>
        <v>-11133.4</v>
      </c>
      <c r="F111" s="14">
        <f t="shared" si="8"/>
        <v>28.173929873229898</v>
      </c>
    </row>
    <row r="112" spans="1:6" x14ac:dyDescent="0.25">
      <c r="A112" s="27" t="s">
        <v>96</v>
      </c>
      <c r="B112" s="16" t="s">
        <v>7</v>
      </c>
      <c r="C112" s="24">
        <f>C114+C116+C115</f>
        <v>72427.7</v>
      </c>
      <c r="D112" s="24">
        <f>D114+D116+D115</f>
        <v>20019.400000000001</v>
      </c>
      <c r="E112" s="22">
        <f t="shared" si="7"/>
        <v>-52408.299999999996</v>
      </c>
      <c r="F112" s="22">
        <f t="shared" si="8"/>
        <v>27.640529797301312</v>
      </c>
    </row>
    <row r="113" spans="1:8" x14ac:dyDescent="0.25">
      <c r="A113" s="26"/>
      <c r="B113" s="13" t="s">
        <v>6</v>
      </c>
      <c r="C113" s="23"/>
      <c r="D113" s="14"/>
      <c r="E113" s="22"/>
      <c r="F113" s="14"/>
    </row>
    <row r="114" spans="1:8" x14ac:dyDescent="0.25">
      <c r="A114" s="26" t="s">
        <v>101</v>
      </c>
      <c r="B114" s="13" t="s">
        <v>102</v>
      </c>
      <c r="C114" s="14">
        <v>54995.6</v>
      </c>
      <c r="D114" s="14">
        <v>14361.3</v>
      </c>
      <c r="E114" s="14">
        <f t="shared" si="7"/>
        <v>-40634.300000000003</v>
      </c>
      <c r="F114" s="14">
        <f t="shared" si="8"/>
        <v>26.113543628944861</v>
      </c>
    </row>
    <row r="115" spans="1:8" x14ac:dyDescent="0.25">
      <c r="A115" s="26" t="s">
        <v>198</v>
      </c>
      <c r="B115" s="13" t="s">
        <v>199</v>
      </c>
      <c r="C115" s="14">
        <v>404.7</v>
      </c>
      <c r="D115" s="14">
        <v>203</v>
      </c>
      <c r="E115" s="14">
        <f t="shared" si="7"/>
        <v>-201.7</v>
      </c>
      <c r="F115" s="14">
        <f t="shared" si="8"/>
        <v>50.16061279960465</v>
      </c>
    </row>
    <row r="116" spans="1:8" x14ac:dyDescent="0.25">
      <c r="A116" s="26" t="s">
        <v>127</v>
      </c>
      <c r="B116" s="13" t="s">
        <v>128</v>
      </c>
      <c r="C116" s="14">
        <v>17027.400000000001</v>
      </c>
      <c r="D116" s="14">
        <v>5455.1</v>
      </c>
      <c r="E116" s="14">
        <f t="shared" si="7"/>
        <v>-11572.300000000001</v>
      </c>
      <c r="F116" s="14">
        <f t="shared" si="8"/>
        <v>32.037187121932881</v>
      </c>
    </row>
    <row r="117" spans="1:8" x14ac:dyDescent="0.25">
      <c r="A117" s="27" t="s">
        <v>103</v>
      </c>
      <c r="B117" s="16" t="s">
        <v>5</v>
      </c>
      <c r="C117" s="24">
        <f>C119</f>
        <v>26909</v>
      </c>
      <c r="D117" s="22">
        <f>D119</f>
        <v>7283.2</v>
      </c>
      <c r="E117" s="22">
        <f t="shared" si="7"/>
        <v>-19625.8</v>
      </c>
      <c r="F117" s="22">
        <f t="shared" si="8"/>
        <v>27.066037385261438</v>
      </c>
    </row>
    <row r="118" spans="1:8" x14ac:dyDescent="0.25">
      <c r="A118" s="26"/>
      <c r="B118" s="13" t="s">
        <v>6</v>
      </c>
      <c r="C118" s="24"/>
      <c r="D118" s="22"/>
      <c r="E118" s="22"/>
      <c r="F118" s="14"/>
    </row>
    <row r="119" spans="1:8" x14ac:dyDescent="0.25">
      <c r="A119" s="26" t="s">
        <v>104</v>
      </c>
      <c r="B119" s="13" t="s">
        <v>105</v>
      </c>
      <c r="C119" s="14">
        <v>26909</v>
      </c>
      <c r="D119" s="14">
        <v>7283.2</v>
      </c>
      <c r="E119" s="14">
        <f t="shared" si="7"/>
        <v>-19625.8</v>
      </c>
      <c r="F119" s="14">
        <f t="shared" si="8"/>
        <v>27.066037385261438</v>
      </c>
    </row>
    <row r="120" spans="1:8" x14ac:dyDescent="0.25">
      <c r="A120" s="27" t="s">
        <v>135</v>
      </c>
      <c r="B120" s="16" t="s">
        <v>136</v>
      </c>
      <c r="C120" s="24">
        <f>C121</f>
        <v>0</v>
      </c>
      <c r="D120" s="24">
        <f>D121</f>
        <v>0</v>
      </c>
      <c r="E120" s="22">
        <f t="shared" si="7"/>
        <v>0</v>
      </c>
      <c r="F120" s="14">
        <v>0</v>
      </c>
    </row>
    <row r="121" spans="1:8" x14ac:dyDescent="0.25">
      <c r="A121" s="26" t="s">
        <v>137</v>
      </c>
      <c r="B121" s="13" t="s">
        <v>138</v>
      </c>
      <c r="C121" s="14">
        <v>0</v>
      </c>
      <c r="D121" s="14">
        <v>0</v>
      </c>
      <c r="E121" s="14">
        <f t="shared" si="7"/>
        <v>0</v>
      </c>
      <c r="F121" s="14">
        <v>0</v>
      </c>
    </row>
    <row r="122" spans="1:8" x14ac:dyDescent="0.25">
      <c r="A122" s="26" t="s">
        <v>37</v>
      </c>
      <c r="B122" s="16" t="s">
        <v>4</v>
      </c>
      <c r="C122" s="35">
        <f>C7-C57</f>
        <v>-484053.80000000028</v>
      </c>
      <c r="D122" s="35">
        <f>D7-D57</f>
        <v>395997.40000000014</v>
      </c>
      <c r="E122" s="14" t="s">
        <v>37</v>
      </c>
      <c r="F122" s="14" t="s">
        <v>37</v>
      </c>
      <c r="H122" s="4"/>
    </row>
    <row r="123" spans="1:8" x14ac:dyDescent="0.25">
      <c r="A123" s="26" t="s">
        <v>206</v>
      </c>
      <c r="B123" s="16" t="s">
        <v>151</v>
      </c>
      <c r="C123" s="24">
        <f>C124+C125</f>
        <v>0</v>
      </c>
      <c r="D123" s="24">
        <f>D124+D125</f>
        <v>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155</v>
      </c>
      <c r="B124" s="13" t="s">
        <v>152</v>
      </c>
      <c r="C124" s="23">
        <v>0</v>
      </c>
      <c r="D124" s="23">
        <v>0</v>
      </c>
      <c r="E124" s="14" t="s">
        <v>37</v>
      </c>
      <c r="F124" s="14" t="s">
        <v>37</v>
      </c>
      <c r="H124" s="4"/>
    </row>
    <row r="125" spans="1:8" ht="25.5" x14ac:dyDescent="0.25">
      <c r="A125" s="26" t="s">
        <v>156</v>
      </c>
      <c r="B125" s="13" t="s">
        <v>153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25.5" x14ac:dyDescent="0.25">
      <c r="A126" s="26" t="s">
        <v>205</v>
      </c>
      <c r="B126" s="63" t="s">
        <v>200</v>
      </c>
      <c r="C126" s="23">
        <f>C127+C128</f>
        <v>0</v>
      </c>
      <c r="D126" s="23">
        <f>D127+D128</f>
        <v>0</v>
      </c>
      <c r="E126" s="14" t="s">
        <v>37</v>
      </c>
      <c r="F126" s="14" t="s">
        <v>37</v>
      </c>
      <c r="H126" s="4"/>
    </row>
    <row r="127" spans="1:8" ht="38.25" x14ac:dyDescent="0.25">
      <c r="A127" s="26" t="s">
        <v>203</v>
      </c>
      <c r="B127" s="13" t="s">
        <v>201</v>
      </c>
      <c r="C127" s="23">
        <v>0</v>
      </c>
      <c r="D127" s="23">
        <v>0</v>
      </c>
      <c r="E127" s="14" t="s">
        <v>37</v>
      </c>
      <c r="F127" s="14" t="s">
        <v>37</v>
      </c>
      <c r="H127" s="4"/>
    </row>
    <row r="128" spans="1:8" ht="30" customHeight="1" x14ac:dyDescent="0.25">
      <c r="A128" s="26" t="s">
        <v>204</v>
      </c>
      <c r="B128" s="13" t="s">
        <v>202</v>
      </c>
      <c r="C128" s="23">
        <v>0</v>
      </c>
      <c r="D128" s="23">
        <v>0</v>
      </c>
      <c r="E128" s="14" t="s">
        <v>37</v>
      </c>
      <c r="F128" s="14" t="s">
        <v>37</v>
      </c>
      <c r="H128" s="4"/>
    </row>
    <row r="129" spans="1:7" x14ac:dyDescent="0.25">
      <c r="A129" s="26" t="s">
        <v>157</v>
      </c>
      <c r="B129" s="16" t="s">
        <v>3</v>
      </c>
      <c r="C129" s="22">
        <f>C130+C131</f>
        <v>484053.79999999981</v>
      </c>
      <c r="D129" s="22">
        <f>D130+D131</f>
        <v>-395997.40000000014</v>
      </c>
      <c r="E129" s="22" t="s">
        <v>37</v>
      </c>
      <c r="F129" s="22" t="s">
        <v>37</v>
      </c>
    </row>
    <row r="130" spans="1:7" x14ac:dyDescent="0.25">
      <c r="A130" s="26" t="s">
        <v>158</v>
      </c>
      <c r="B130" s="13" t="s">
        <v>2</v>
      </c>
      <c r="C130" s="14">
        <v>-2717954.7</v>
      </c>
      <c r="D130" s="14">
        <v>-1904227.6</v>
      </c>
      <c r="E130" s="14" t="s">
        <v>37</v>
      </c>
      <c r="F130" s="22" t="s">
        <v>37</v>
      </c>
    </row>
    <row r="131" spans="1:7" x14ac:dyDescent="0.25">
      <c r="A131" s="26" t="s">
        <v>159</v>
      </c>
      <c r="B131" s="13" t="s">
        <v>1</v>
      </c>
      <c r="C131" s="14">
        <v>3202008.5</v>
      </c>
      <c r="D131" s="14">
        <v>1508230.2</v>
      </c>
      <c r="E131" s="14" t="s">
        <v>37</v>
      </c>
      <c r="F131" s="22" t="s">
        <v>37</v>
      </c>
    </row>
    <row r="132" spans="1:7" ht="21" customHeight="1" x14ac:dyDescent="0.25">
      <c r="A132" s="26" t="s">
        <v>37</v>
      </c>
      <c r="B132" s="16" t="s">
        <v>0</v>
      </c>
      <c r="C132" s="22">
        <f>C129+C123+C126</f>
        <v>484053.79999999981</v>
      </c>
      <c r="D132" s="22">
        <f>D129+D123+D126</f>
        <v>-395997.40000000014</v>
      </c>
      <c r="E132" s="22" t="s">
        <v>37</v>
      </c>
      <c r="F132" s="22" t="s">
        <v>37</v>
      </c>
    </row>
    <row r="133" spans="1:7" ht="39" customHeight="1" x14ac:dyDescent="0.25">
      <c r="A133" s="75"/>
      <c r="B133" s="75"/>
      <c r="C133" s="61"/>
      <c r="D133" s="73"/>
      <c r="E133" s="73"/>
      <c r="F133" s="73"/>
      <c r="G133" s="62"/>
    </row>
    <row r="134" spans="1:7" ht="32.25" customHeight="1" x14ac:dyDescent="0.3">
      <c r="A134" s="76" t="s">
        <v>229</v>
      </c>
      <c r="B134" s="77"/>
      <c r="C134" s="67"/>
      <c r="D134" s="68"/>
      <c r="E134" s="76" t="s">
        <v>230</v>
      </c>
      <c r="F134" s="76"/>
      <c r="G134" s="68"/>
    </row>
    <row r="135" spans="1:7" ht="30.75" customHeight="1" x14ac:dyDescent="0.25">
      <c r="A135" s="71" t="s">
        <v>225</v>
      </c>
      <c r="B135" s="72"/>
      <c r="C135" s="72"/>
      <c r="D135" s="1"/>
      <c r="E135" s="1"/>
      <c r="F135" s="1"/>
    </row>
    <row r="142" spans="1:7" x14ac:dyDescent="0.25">
      <c r="E142" s="60"/>
    </row>
  </sheetData>
  <mergeCells count="7">
    <mergeCell ref="A2:F3"/>
    <mergeCell ref="A135:C135"/>
    <mergeCell ref="D133:F133"/>
    <mergeCell ref="E4:F4"/>
    <mergeCell ref="A133:B133"/>
    <mergeCell ref="A134:B134"/>
    <mergeCell ref="E134:F134"/>
  </mergeCells>
  <pageMargins left="0.59055118110236227" right="0" top="0" bottom="0.15748031496062992" header="0.31496062992125984" footer="0.31496062992125984"/>
  <pageSetup paperSize="9"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2021-05-18T08:18:21Z</dcterms:modified>
</cp:coreProperties>
</file>